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Mini Ramp" sheetId="1" r:id="rId1"/>
    <sheet name="Plan2" sheetId="2" r:id="rId2"/>
    <sheet name="Plan3" sheetId="3" r:id="rId3"/>
  </sheets>
  <definedNames>
    <definedName name="_xlnm.Print_Area" localSheetId="0">'Mini Ramp'!$A:$S</definedName>
  </definedNames>
  <calcPr fullCalcOnLoad="1"/>
</workbook>
</file>

<file path=xl/comments1.xml><?xml version="1.0" encoding="utf-8"?>
<comments xmlns="http://schemas.openxmlformats.org/spreadsheetml/2006/main">
  <authors>
    <author>Ernesto Belote</author>
  </authors>
  <commentList>
    <comment ref="F19" authorId="0">
      <text>
        <r>
          <rPr>
            <b/>
            <sz val="8"/>
            <rFont val="Tahoma"/>
            <family val="0"/>
          </rPr>
          <t>Ernesto Belote:</t>
        </r>
        <r>
          <rPr>
            <sz val="8"/>
            <rFont val="Tahoma"/>
            <family val="0"/>
          </rPr>
          <t xml:space="preserve">
Enstre os preços praticados em sua região</t>
        </r>
      </text>
    </comment>
    <comment ref="D13" authorId="0">
      <text>
        <r>
          <rPr>
            <b/>
            <sz val="8"/>
            <rFont val="Tahoma"/>
            <family val="0"/>
          </rPr>
          <t>Ernesto Belote:</t>
        </r>
        <r>
          <rPr>
            <sz val="8"/>
            <rFont val="Tahoma"/>
            <family val="0"/>
          </rPr>
          <t xml:space="preserve">
Rápida: Raio&lt; 1,80
Lenta: R &gt; 2,20</t>
        </r>
      </text>
    </comment>
  </commentList>
</comments>
</file>

<file path=xl/sharedStrings.xml><?xml version="1.0" encoding="utf-8"?>
<sst xmlns="http://schemas.openxmlformats.org/spreadsheetml/2006/main" count="52" uniqueCount="46">
  <si>
    <t>Altura</t>
  </si>
  <si>
    <t>Largura</t>
  </si>
  <si>
    <t>Raio</t>
  </si>
  <si>
    <t>Flat</t>
  </si>
  <si>
    <t>Plataforma</t>
  </si>
  <si>
    <t>Transição</t>
  </si>
  <si>
    <t>X- Base</t>
  </si>
  <si>
    <t>Área</t>
  </si>
  <si>
    <t>Entre com os dados: (m)</t>
  </si>
  <si>
    <t>angº</t>
  </si>
  <si>
    <t>X-Total</t>
  </si>
  <si>
    <t>Material:</t>
  </si>
  <si>
    <t>Compensado</t>
  </si>
  <si>
    <t>fl</t>
  </si>
  <si>
    <t>Nº Módulos</t>
  </si>
  <si>
    <t>Perdas:</t>
  </si>
  <si>
    <t>m</t>
  </si>
  <si>
    <t>Tipo</t>
  </si>
  <si>
    <t xml:space="preserve"> 10mm</t>
  </si>
  <si>
    <t xml:space="preserve">Barrote </t>
  </si>
  <si>
    <t>7,5x7,5 cm</t>
  </si>
  <si>
    <t>Tábua</t>
  </si>
  <si>
    <t xml:space="preserve"> 30 x 2 cm</t>
  </si>
  <si>
    <t>Quantidade</t>
  </si>
  <si>
    <t>Unidade</t>
  </si>
  <si>
    <t>Preço unit.</t>
  </si>
  <si>
    <t>Subtotal</t>
  </si>
  <si>
    <t xml:space="preserve">Ripão </t>
  </si>
  <si>
    <t>10 x 2 cm</t>
  </si>
  <si>
    <t>Pregos</t>
  </si>
  <si>
    <t>Tubo de Ferro</t>
  </si>
  <si>
    <t>1 1/2"</t>
  </si>
  <si>
    <t>pc 6m</t>
  </si>
  <si>
    <t>kg</t>
  </si>
  <si>
    <t>2 1/2"x 10</t>
  </si>
  <si>
    <t xml:space="preserve">entre (10% e 20%) </t>
  </si>
  <si>
    <t>Apenas nas células de fundo amarelo</t>
  </si>
  <si>
    <t>Material</t>
  </si>
  <si>
    <t>Custos (R$)</t>
  </si>
  <si>
    <t>www.belote.eng.br</t>
  </si>
  <si>
    <t>Gradil</t>
  </si>
  <si>
    <t>Belote - Engenharia Pro Skate</t>
  </si>
  <si>
    <t xml:space="preserve">Mini Ramp - Madeira </t>
  </si>
  <si>
    <t>Levantamento Prévio ( Estimativa )- Mini Ramp Básica</t>
  </si>
  <si>
    <t>6 mm</t>
  </si>
  <si>
    <t>1 1/2"x 13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</si>
</sst>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0"/>
    <numFmt numFmtId="172" formatCode="0.000"/>
    <numFmt numFmtId="173" formatCode="0.00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right"/>
    </xf>
    <xf numFmtId="9" fontId="2" fillId="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15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belote.eng.br/blog/imagens/miniramp-a4-1.pdf" TargetMode="External" /><Relationship Id="rId3" Type="http://schemas.openxmlformats.org/officeDocument/2006/relationships/hyperlink" Target="http://belote.eng.br/blog/imagens/miniramp-a4-1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0</xdr:colOff>
      <xdr:row>15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85750" y="7124700"/>
          <a:ext cx="73723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5</xdr:row>
      <xdr:rowOff>38100</xdr:rowOff>
    </xdr:from>
    <xdr:to>
      <xdr:col>7</xdr:col>
      <xdr:colOff>409575</xdr:colOff>
      <xdr:row>7</xdr:row>
      <xdr:rowOff>0</xdr:rowOff>
    </xdr:to>
    <xdr:pic>
      <xdr:nvPicPr>
        <xdr:cNvPr id="2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52575"/>
          <a:ext cx="80391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ote.eng.b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3"/>
  <sheetViews>
    <sheetView showGridLines="0" showZeros="0" tabSelected="1" zoomScale="75" zoomScaleNormal="75" workbookViewId="0" topLeftCell="A1">
      <selection activeCell="E25" sqref="E25:E26"/>
    </sheetView>
  </sheetViews>
  <sheetFormatPr defaultColWidth="9.140625" defaultRowHeight="12.75"/>
  <cols>
    <col min="1" max="1" width="4.28125" style="5" customWidth="1"/>
    <col min="2" max="7" width="18.421875" style="5" customWidth="1"/>
    <col min="8" max="15" width="12.8515625" style="5" customWidth="1"/>
    <col min="16" max="16" width="10.7109375" style="2" customWidth="1"/>
    <col min="17" max="16384" width="10.7109375" style="5" customWidth="1"/>
  </cols>
  <sheetData>
    <row r="1" ht="15"/>
    <row r="2" spans="2:16" s="50" customFormat="1" ht="33.75" customHeight="1">
      <c r="B2" s="55" t="s">
        <v>41</v>
      </c>
      <c r="C2" s="55"/>
      <c r="D2" s="55"/>
      <c r="E2" s="55"/>
      <c r="F2" s="55"/>
      <c r="G2" s="55"/>
      <c r="P2" s="51"/>
    </row>
    <row r="3" spans="2:16" s="50" customFormat="1" ht="26.25">
      <c r="B3" s="56" t="s">
        <v>39</v>
      </c>
      <c r="C3" s="55"/>
      <c r="D3" s="55"/>
      <c r="E3" s="55"/>
      <c r="F3" s="55"/>
      <c r="G3" s="55"/>
      <c r="P3" s="51"/>
    </row>
    <row r="4" spans="2:7" ht="26.25">
      <c r="B4" s="53" t="s">
        <v>42</v>
      </c>
      <c r="C4" s="53"/>
      <c r="D4" s="53"/>
      <c r="E4" s="53"/>
      <c r="F4" s="53"/>
      <c r="G4" s="53"/>
    </row>
    <row r="5" spans="2:7" ht="18">
      <c r="B5" s="54" t="s">
        <v>43</v>
      </c>
      <c r="C5" s="54"/>
      <c r="D5" s="54"/>
      <c r="E5" s="54"/>
      <c r="F5" s="54"/>
      <c r="G5" s="54"/>
    </row>
    <row r="6" ht="15"/>
    <row r="7" ht="363" customHeight="1"/>
    <row r="8" ht="15"/>
    <row r="9" ht="15"/>
    <row r="10" spans="2:4" ht="18">
      <c r="B10" s="6" t="s">
        <v>8</v>
      </c>
      <c r="D10" s="39" t="s">
        <v>36</v>
      </c>
    </row>
    <row r="11" ht="15.75" thickBot="1"/>
    <row r="12" spans="2:7" s="1" customFormat="1" ht="16.5" thickBot="1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14" t="s">
        <v>40</v>
      </c>
    </row>
    <row r="13" spans="2:7" s="2" customFormat="1" ht="17.25" thickBot="1" thickTop="1">
      <c r="B13" s="18">
        <v>1.4</v>
      </c>
      <c r="C13" s="19">
        <v>6</v>
      </c>
      <c r="D13" s="19">
        <v>2</v>
      </c>
      <c r="E13" s="19">
        <v>2.5</v>
      </c>
      <c r="F13" s="19">
        <v>0.8</v>
      </c>
      <c r="G13" s="20">
        <v>0.8</v>
      </c>
    </row>
    <row r="14" spans="2:7" s="1" customFormat="1" ht="16.5" thickBot="1">
      <c r="B14" s="15" t="s">
        <v>9</v>
      </c>
      <c r="C14" s="16" t="s">
        <v>5</v>
      </c>
      <c r="D14" s="16" t="s">
        <v>6</v>
      </c>
      <c r="E14" s="16" t="s">
        <v>14</v>
      </c>
      <c r="F14" s="16" t="s">
        <v>7</v>
      </c>
      <c r="G14" s="17" t="s">
        <v>10</v>
      </c>
    </row>
    <row r="15" spans="2:7" s="1" customFormat="1" ht="17.25" thickBot="1" thickTop="1">
      <c r="B15" s="40">
        <f>DEGREES(ACOS((D13-B13)/D13))</f>
        <v>72.5423968762779</v>
      </c>
      <c r="C15" s="41">
        <f>2*PI()*D13*B15/360</f>
        <v>2.532207345558998</v>
      </c>
      <c r="D15" s="41">
        <f>SQRT(D13^2-(D13-B13)^2)</f>
        <v>1.9078784028338913</v>
      </c>
      <c r="E15" s="41">
        <f>ROUND(C13/1.2+1,0)*2</f>
        <v>12</v>
      </c>
      <c r="F15" s="41">
        <f>(2*F13+2*C15+E13)*C13</f>
        <v>54.98648814670797</v>
      </c>
      <c r="G15" s="42">
        <f>2*F13+2*D15+E13</f>
        <v>7.915756805667783</v>
      </c>
    </row>
    <row r="16" spans="6:18" ht="15.75" thickBot="1">
      <c r="F16" s="2"/>
      <c r="G16" s="2"/>
      <c r="H16" s="2"/>
      <c r="I16" s="2"/>
      <c r="J16" s="2"/>
      <c r="K16" s="2"/>
      <c r="L16" s="2"/>
      <c r="M16" s="2"/>
      <c r="N16" s="2"/>
      <c r="O16" s="2"/>
      <c r="Q16" s="2"/>
      <c r="R16" s="2"/>
    </row>
    <row r="17" spans="2:17" ht="16.5" thickBot="1">
      <c r="B17" s="22" t="s">
        <v>15</v>
      </c>
      <c r="C17" s="38">
        <v>0.2</v>
      </c>
      <c r="D17" s="39" t="s">
        <v>35</v>
      </c>
      <c r="E17" s="2"/>
      <c r="F17" s="2"/>
      <c r="G17" s="2"/>
      <c r="H17" s="2"/>
      <c r="I17" s="2"/>
      <c r="J17" s="2"/>
      <c r="K17" s="2"/>
      <c r="Q17" s="2"/>
    </row>
    <row r="18" spans="18:19" s="2" customFormat="1" ht="15.75" thickBot="1">
      <c r="R18" s="5"/>
      <c r="S18" s="5"/>
    </row>
    <row r="19" spans="2:11" s="2" customFormat="1" ht="18.75" thickBot="1">
      <c r="B19" s="28" t="s">
        <v>11</v>
      </c>
      <c r="C19" s="29" t="s">
        <v>17</v>
      </c>
      <c r="D19" s="29" t="s">
        <v>23</v>
      </c>
      <c r="E19" s="29" t="s">
        <v>24</v>
      </c>
      <c r="F19" s="29" t="s">
        <v>25</v>
      </c>
      <c r="G19" s="30" t="s">
        <v>26</v>
      </c>
      <c r="H19" s="23"/>
      <c r="I19" s="23"/>
      <c r="J19" s="23"/>
      <c r="K19" s="4"/>
    </row>
    <row r="20" spans="2:11" s="2" customFormat="1" ht="16.5" thickTop="1">
      <c r="B20" s="31" t="s">
        <v>12</v>
      </c>
      <c r="C20" s="26" t="s">
        <v>18</v>
      </c>
      <c r="D20" s="27">
        <f>E15</f>
        <v>12</v>
      </c>
      <c r="E20" s="26" t="s">
        <v>13</v>
      </c>
      <c r="F20" s="47"/>
      <c r="G20" s="32">
        <f>D20*F20</f>
        <v>0</v>
      </c>
      <c r="H20" s="4"/>
      <c r="J20" s="4"/>
      <c r="K20" s="4"/>
    </row>
    <row r="21" spans="2:11" s="2" customFormat="1" ht="15.75">
      <c r="B21" s="31" t="s">
        <v>12</v>
      </c>
      <c r="C21" s="26" t="s">
        <v>44</v>
      </c>
      <c r="D21" s="27">
        <f>ROUNDUP(F15/(1.6*2.2)*2,0)+1</f>
        <v>33</v>
      </c>
      <c r="E21" s="26" t="s">
        <v>13</v>
      </c>
      <c r="F21" s="47"/>
      <c r="G21" s="32"/>
      <c r="H21" s="4"/>
      <c r="J21" s="4"/>
      <c r="K21" s="4"/>
    </row>
    <row r="22" spans="2:11" s="2" customFormat="1" ht="15.75">
      <c r="B22" s="33" t="s">
        <v>19</v>
      </c>
      <c r="C22" s="21" t="s">
        <v>20</v>
      </c>
      <c r="D22" s="25">
        <f>(B13+G13+F13+D15+(E13/2))*E15*(1+C17)</f>
        <v>88.67344900080802</v>
      </c>
      <c r="E22" s="21" t="s">
        <v>16</v>
      </c>
      <c r="F22" s="48"/>
      <c r="G22" s="34">
        <f>D22*F22</f>
        <v>0</v>
      </c>
      <c r="H22" s="4"/>
      <c r="J22" s="4"/>
      <c r="K22" s="4"/>
    </row>
    <row r="23" spans="2:16" s="1" customFormat="1" ht="15.75">
      <c r="B23" s="33" t="s">
        <v>21</v>
      </c>
      <c r="C23" s="21" t="s">
        <v>22</v>
      </c>
      <c r="D23" s="25">
        <f>ROUND((((2*F13+E13+2*C15)/0.235)+6),0)*C13*(1+C17)</f>
        <v>324</v>
      </c>
      <c r="E23" s="21" t="s">
        <v>16</v>
      </c>
      <c r="F23" s="48"/>
      <c r="G23" s="34">
        <f>D23*F23</f>
        <v>0</v>
      </c>
      <c r="H23" s="24"/>
      <c r="J23" s="24"/>
      <c r="K23" s="24"/>
      <c r="O23" s="24"/>
      <c r="P23" s="24"/>
    </row>
    <row r="24" spans="2:19" s="2" customFormat="1" ht="15.75">
      <c r="B24" s="33" t="s">
        <v>27</v>
      </c>
      <c r="C24" s="21" t="s">
        <v>28</v>
      </c>
      <c r="D24" s="25">
        <f>(E15-1)*SQRT(B13^2+(C13/E15)^2)*(1+C17)</f>
        <v>19.623210746460426</v>
      </c>
      <c r="E24" s="21" t="s">
        <v>16</v>
      </c>
      <c r="F24" s="48"/>
      <c r="G24" s="34">
        <f>D24*F24</f>
        <v>0</v>
      </c>
      <c r="H24" s="4"/>
      <c r="J24" s="4"/>
      <c r="K24" s="4"/>
      <c r="P24" s="24"/>
      <c r="R24" s="1"/>
      <c r="S24" s="1"/>
    </row>
    <row r="25" spans="2:19" s="2" customFormat="1" ht="15.75">
      <c r="B25" s="33" t="s">
        <v>29</v>
      </c>
      <c r="C25" s="21" t="s">
        <v>34</v>
      </c>
      <c r="D25" s="25">
        <f>ROUNDUP(F15*0.1,0)</f>
        <v>6</v>
      </c>
      <c r="E25" s="21" t="s">
        <v>33</v>
      </c>
      <c r="F25" s="48"/>
      <c r="G25" s="34">
        <f>D25*F25</f>
        <v>0</v>
      </c>
      <c r="H25" s="4"/>
      <c r="J25" s="4"/>
      <c r="K25" s="4"/>
      <c r="P25" s="24"/>
      <c r="R25" s="1"/>
      <c r="S25" s="1"/>
    </row>
    <row r="26" spans="2:19" s="2" customFormat="1" ht="15.75">
      <c r="B26" s="33" t="s">
        <v>29</v>
      </c>
      <c r="C26" s="21" t="s">
        <v>45</v>
      </c>
      <c r="D26" s="52">
        <f>ROUNDUP(F15*0.1,0)</f>
        <v>6</v>
      </c>
      <c r="E26" s="21" t="s">
        <v>33</v>
      </c>
      <c r="F26" s="49"/>
      <c r="G26" s="43"/>
      <c r="H26" s="4"/>
      <c r="J26" s="4"/>
      <c r="K26" s="4"/>
      <c r="P26" s="24"/>
      <c r="R26" s="1"/>
      <c r="S26" s="1"/>
    </row>
    <row r="27" spans="2:19" s="2" customFormat="1" ht="16.5" thickBot="1">
      <c r="B27" s="35" t="s">
        <v>30</v>
      </c>
      <c r="C27" s="36" t="s">
        <v>31</v>
      </c>
      <c r="D27" s="37">
        <f>ROUNDUP(2*C13/6,0)</f>
        <v>2</v>
      </c>
      <c r="E27" s="36" t="s">
        <v>32</v>
      </c>
      <c r="F27" s="49"/>
      <c r="G27" s="43">
        <f>F27*D27</f>
        <v>0</v>
      </c>
      <c r="H27" s="4"/>
      <c r="J27" s="4"/>
      <c r="K27" s="4"/>
      <c r="P27" s="24"/>
      <c r="R27" s="1"/>
      <c r="S27" s="1"/>
    </row>
    <row r="28" spans="5:19" ht="24" customHeight="1">
      <c r="E28" s="46" t="s">
        <v>38</v>
      </c>
      <c r="F28" s="45" t="s">
        <v>37</v>
      </c>
      <c r="G28" s="44">
        <f>SUM(G20:G27)</f>
        <v>0</v>
      </c>
      <c r="H28" s="7"/>
      <c r="J28" s="7"/>
      <c r="K28" s="7"/>
      <c r="P28" s="9"/>
      <c r="Q28" s="2"/>
      <c r="R28" s="8"/>
      <c r="S28" s="8"/>
    </row>
    <row r="29" spans="7:19" ht="15.75">
      <c r="G29" s="7"/>
      <c r="H29" s="7"/>
      <c r="J29" s="7"/>
      <c r="K29" s="7"/>
      <c r="P29" s="9"/>
      <c r="Q29" s="2"/>
      <c r="R29" s="8"/>
      <c r="S29" s="8"/>
    </row>
    <row r="30" spans="7:19" ht="15.75">
      <c r="G30" s="7"/>
      <c r="H30" s="7"/>
      <c r="J30" s="7"/>
      <c r="K30" s="7"/>
      <c r="P30" s="9"/>
      <c r="Q30" s="2"/>
      <c r="R30" s="8"/>
      <c r="S30" s="8"/>
    </row>
    <row r="31" spans="7:19" ht="15.75">
      <c r="G31" s="7"/>
      <c r="H31" s="7"/>
      <c r="J31" s="7"/>
      <c r="K31" s="7"/>
      <c r="P31" s="9"/>
      <c r="Q31" s="2"/>
      <c r="R31" s="8"/>
      <c r="S31" s="8"/>
    </row>
    <row r="32" spans="7:19" ht="15.75">
      <c r="G32" s="7"/>
      <c r="H32" s="7"/>
      <c r="J32" s="7"/>
      <c r="K32" s="7"/>
      <c r="P32" s="9"/>
      <c r="Q32" s="2"/>
      <c r="R32" s="8"/>
      <c r="S32" s="8"/>
    </row>
    <row r="33" spans="6:17" s="8" customFormat="1" ht="15.75">
      <c r="F33" s="1"/>
      <c r="G33" s="1"/>
      <c r="H33" s="9"/>
      <c r="I33" s="1"/>
      <c r="J33" s="1"/>
      <c r="K33" s="9"/>
      <c r="L33" s="9"/>
      <c r="M33" s="9"/>
      <c r="N33" s="9"/>
      <c r="O33" s="9"/>
      <c r="P33" s="9"/>
      <c r="Q33" s="1"/>
    </row>
    <row r="34" spans="7:19" ht="15.75">
      <c r="G34" s="7"/>
      <c r="H34" s="7"/>
      <c r="J34" s="7"/>
      <c r="K34" s="7"/>
      <c r="P34" s="9"/>
      <c r="Q34" s="2"/>
      <c r="R34" s="8"/>
      <c r="S34" s="8"/>
    </row>
    <row r="35" spans="7:19" ht="15.75">
      <c r="G35" s="7"/>
      <c r="H35" s="7"/>
      <c r="J35" s="7"/>
      <c r="K35" s="7"/>
      <c r="P35" s="9"/>
      <c r="Q35" s="2"/>
      <c r="R35" s="8"/>
      <c r="S35" s="8"/>
    </row>
    <row r="36" spans="7:19" ht="15.75">
      <c r="G36" s="7"/>
      <c r="H36" s="7"/>
      <c r="J36" s="7"/>
      <c r="K36" s="7"/>
      <c r="P36" s="9"/>
      <c r="Q36" s="2"/>
      <c r="R36" s="8"/>
      <c r="S36" s="8"/>
    </row>
    <row r="37" spans="6:17" s="8" customFormat="1" ht="15.75">
      <c r="F37" s="1"/>
      <c r="G37" s="1"/>
      <c r="H37" s="9"/>
      <c r="I37" s="1"/>
      <c r="J37" s="1"/>
      <c r="K37" s="9"/>
      <c r="L37" s="9"/>
      <c r="M37" s="9"/>
      <c r="N37" s="9"/>
      <c r="O37" s="9"/>
      <c r="P37" s="9"/>
      <c r="Q37" s="1"/>
    </row>
    <row r="38" spans="7:19" ht="15.75">
      <c r="G38" s="7"/>
      <c r="H38" s="7"/>
      <c r="J38" s="7"/>
      <c r="K38" s="7"/>
      <c r="P38" s="9"/>
      <c r="Q38" s="2"/>
      <c r="R38" s="8"/>
      <c r="S38" s="8"/>
    </row>
    <row r="39" spans="7:19" ht="15.75">
      <c r="G39" s="7"/>
      <c r="H39" s="7"/>
      <c r="J39" s="7"/>
      <c r="K39" s="7"/>
      <c r="P39" s="9"/>
      <c r="Q39" s="2"/>
      <c r="R39" s="8"/>
      <c r="S39" s="8"/>
    </row>
    <row r="40" spans="7:19" ht="15.75">
      <c r="G40" s="7"/>
      <c r="H40" s="7"/>
      <c r="J40" s="7"/>
      <c r="K40" s="7"/>
      <c r="P40" s="9"/>
      <c r="Q40" s="2"/>
      <c r="R40" s="8"/>
      <c r="S40" s="8"/>
    </row>
    <row r="41" spans="7:17" s="8" customFormat="1" ht="15.75">
      <c r="G41" s="9"/>
      <c r="H41" s="9"/>
      <c r="J41" s="9"/>
      <c r="K41" s="9"/>
      <c r="L41" s="9"/>
      <c r="M41" s="9"/>
      <c r="N41" s="9"/>
      <c r="O41" s="9"/>
      <c r="P41" s="9"/>
      <c r="Q41" s="1"/>
    </row>
    <row r="42" spans="7:19" ht="15.75">
      <c r="G42" s="7"/>
      <c r="H42" s="7"/>
      <c r="J42" s="7"/>
      <c r="K42" s="7"/>
      <c r="P42" s="9"/>
      <c r="Q42" s="2"/>
      <c r="R42" s="8"/>
      <c r="S42" s="8"/>
    </row>
    <row r="43" spans="7:19" ht="15.75">
      <c r="G43" s="7"/>
      <c r="H43" s="7"/>
      <c r="J43" s="7"/>
      <c r="K43" s="7"/>
      <c r="P43" s="9"/>
      <c r="Q43" s="2"/>
      <c r="R43" s="8"/>
      <c r="S43" s="8"/>
    </row>
    <row r="44" spans="7:19" ht="15.75">
      <c r="G44" s="7"/>
      <c r="H44" s="7"/>
      <c r="J44" s="7"/>
      <c r="K44" s="7"/>
      <c r="P44" s="9"/>
      <c r="Q44" s="2"/>
      <c r="R44" s="8"/>
      <c r="S44" s="8"/>
    </row>
    <row r="45" spans="6:17" s="8" customFormat="1" ht="15.75">
      <c r="F45" s="1"/>
      <c r="G45" s="1"/>
      <c r="H45" s="9"/>
      <c r="I45" s="1"/>
      <c r="J45" s="1"/>
      <c r="K45" s="9"/>
      <c r="L45" s="9"/>
      <c r="M45" s="9"/>
      <c r="N45" s="9"/>
      <c r="O45" s="9"/>
      <c r="P45" s="9"/>
      <c r="Q45" s="1"/>
    </row>
    <row r="46" spans="6:17" s="8" customFormat="1" ht="15.75">
      <c r="F46" s="1"/>
      <c r="G46" s="1"/>
      <c r="H46" s="9"/>
      <c r="I46" s="1"/>
      <c r="J46" s="1"/>
      <c r="K46" s="9"/>
      <c r="L46" s="9"/>
      <c r="M46" s="9"/>
      <c r="N46" s="9"/>
      <c r="O46" s="9"/>
      <c r="P46" s="9"/>
      <c r="Q46" s="1"/>
    </row>
    <row r="47" spans="8:17" s="8" customFormat="1" ht="15.75">
      <c r="H47" s="9"/>
      <c r="I47" s="9"/>
      <c r="J47" s="9"/>
      <c r="K47" s="9"/>
      <c r="L47" s="9"/>
      <c r="M47" s="9"/>
      <c r="N47" s="9"/>
      <c r="O47" s="9"/>
      <c r="Q47" s="1"/>
    </row>
    <row r="48" spans="8:17" s="8" customFormat="1" ht="15.75">
      <c r="H48" s="9"/>
      <c r="I48" s="9"/>
      <c r="J48" s="9"/>
      <c r="K48" s="9"/>
      <c r="L48" s="9"/>
      <c r="M48" s="9"/>
      <c r="N48" s="9"/>
      <c r="O48" s="9"/>
      <c r="Q48" s="1"/>
    </row>
    <row r="49" spans="5:19" s="8" customFormat="1" ht="15.75">
      <c r="E49" s="3"/>
      <c r="F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4"/>
      <c r="R49" s="7"/>
      <c r="S49" s="7"/>
    </row>
    <row r="50" spans="5:19" s="8" customFormat="1" ht="15.75">
      <c r="E50" s="3"/>
      <c r="F50" s="10"/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5:19" s="8" customFormat="1" ht="15.75">
      <c r="E51" s="3"/>
      <c r="H51" s="9"/>
      <c r="K51" s="9"/>
      <c r="L51" s="9"/>
      <c r="M51" s="9"/>
      <c r="N51" s="9"/>
      <c r="O51" s="9"/>
      <c r="P51" s="9"/>
      <c r="Q51" s="9"/>
      <c r="R51" s="9"/>
      <c r="S51" s="9"/>
    </row>
    <row r="52" spans="5:19" s="8" customFormat="1" ht="15.75">
      <c r="E52" s="3"/>
      <c r="H52" s="9"/>
      <c r="K52" s="9"/>
      <c r="L52" s="9"/>
      <c r="M52" s="9"/>
      <c r="N52" s="9"/>
      <c r="O52" s="9"/>
      <c r="P52" s="11"/>
      <c r="Q52" s="11"/>
      <c r="R52" s="11"/>
      <c r="S52" s="11"/>
    </row>
    <row r="53" spans="16:19" ht="15.75">
      <c r="P53" s="3"/>
      <c r="Q53" s="3"/>
      <c r="R53" s="8"/>
      <c r="S53" s="9"/>
    </row>
  </sheetData>
  <sheetProtection password="9148" sheet="1" objects="1" scenarios="1"/>
  <mergeCells count="4">
    <mergeCell ref="B4:G4"/>
    <mergeCell ref="B5:G5"/>
    <mergeCell ref="B2:G2"/>
    <mergeCell ref="B3:G3"/>
  </mergeCells>
  <hyperlinks>
    <hyperlink ref="B3" r:id="rId1" display="www.belote.eng.br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 r:id="rId5"/>
  <headerFooter alignWithMargins="0">
    <oddHeader>&amp;LBelote Skate Projects&amp;Rbeloteskt@usa.net
tel: 821 1903</oddHeader>
    <oddFooter>&amp;L&amp;F&amp;C&amp;P&amp;R&amp;D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Belote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Belote</dc:creator>
  <cp:keywords/>
  <dc:description/>
  <cp:lastModifiedBy>Ernesto Belote</cp:lastModifiedBy>
  <cp:lastPrinted>1998-07-08T14:32:09Z</cp:lastPrinted>
  <dcterms:created xsi:type="dcterms:W3CDTF">1998-07-07T14:15:35Z</dcterms:created>
  <dcterms:modified xsi:type="dcterms:W3CDTF">2006-12-22T18:27:49Z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